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Realizim. regj.prok.publik.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/>
  <c r="F30"/>
  <c r="F28"/>
  <c r="F26"/>
  <c r="F23"/>
  <c r="F21"/>
  <c r="F20"/>
  <c r="F19"/>
  <c r="F18"/>
  <c r="F17"/>
  <c r="F16"/>
  <c r="F13"/>
  <c r="F11"/>
  <c r="F10"/>
  <c r="F9"/>
  <c r="F8"/>
  <c r="F7"/>
  <c r="D31"/>
  <c r="D30"/>
  <c r="D28"/>
  <c r="D26"/>
  <c r="D25"/>
  <c r="D23"/>
  <c r="D21"/>
  <c r="D20"/>
  <c r="D19"/>
  <c r="D18"/>
  <c r="D17"/>
  <c r="D16"/>
  <c r="D13"/>
  <c r="D11"/>
  <c r="D10"/>
  <c r="D9"/>
  <c r="D8"/>
  <c r="D7"/>
  <c r="F29"/>
  <c r="D29"/>
  <c r="D15" l="1"/>
  <c r="F27"/>
  <c r="D27"/>
  <c r="F24"/>
  <c r="D24"/>
  <c r="F22"/>
  <c r="D22"/>
  <c r="F15"/>
  <c r="F12"/>
  <c r="D12"/>
  <c r="F6"/>
  <c r="D6" l="1"/>
  <c r="D33" s="1"/>
  <c r="F33"/>
</calcChain>
</file>

<file path=xl/sharedStrings.xml><?xml version="1.0" encoding="utf-8"?>
<sst xmlns="http://schemas.openxmlformats.org/spreadsheetml/2006/main" count="86" uniqueCount="47">
  <si>
    <t>Lloji I procedurës së prokurimit</t>
  </si>
  <si>
    <t>Kancelari</t>
  </si>
  <si>
    <t>Gjatë vitit</t>
  </si>
  <si>
    <t>Blerje dokumentacioni financiar</t>
  </si>
  <si>
    <t>Shërbime nga të tretë</t>
  </si>
  <si>
    <t>Shpenzime transporti</t>
  </si>
  <si>
    <t>Shpenzime të tjera operative</t>
  </si>
  <si>
    <t>Blerje e vogël</t>
  </si>
  <si>
    <t>Kontratë</t>
  </si>
  <si>
    <t>Materiale dhe shërbime speciale</t>
  </si>
  <si>
    <t>Libra dhe publikime</t>
  </si>
  <si>
    <t xml:space="preserve">Elektricitet,uje, djeta </t>
  </si>
  <si>
    <t>Sherbime e-mail, interneti, telefonike</t>
  </si>
  <si>
    <t>Sherbimet postare e abonimit</t>
  </si>
  <si>
    <t xml:space="preserve">sherbime bankare </t>
  </si>
  <si>
    <t>Sherbime të printimit dhe publikimit (botimet,etj.</t>
  </si>
  <si>
    <t>Karburant, vaj</t>
  </si>
  <si>
    <t>REGJISTRI I  REALIZIMEVE TE PROKURIMEVE PUBLIKE</t>
  </si>
  <si>
    <t>Fondi limit i parashikuar</t>
  </si>
  <si>
    <t>Vlera e prokuruar</t>
  </si>
  <si>
    <t>Nr.</t>
  </si>
  <si>
    <t>Objekti I prokurimit</t>
  </si>
  <si>
    <t>Investime</t>
  </si>
  <si>
    <t>Shpenzime</t>
  </si>
  <si>
    <t>Materiale zyre dhe të përgjithshme</t>
  </si>
  <si>
    <t>Materiale pastrim, ngrohje ndricim</t>
  </si>
  <si>
    <t>Materiale për funksionin e pajisjeve të zyrës</t>
  </si>
  <si>
    <t>Furnizime dhe materal.tjera zyre dhe të përgjith.</t>
  </si>
  <si>
    <t>Shpenzime për mirëmbajtje të zakoshme</t>
  </si>
  <si>
    <t>Shpenz.mirëmbajtjen e pajisjeve të zyrave</t>
  </si>
  <si>
    <t>Shpenzime për qeramarrje</t>
  </si>
  <si>
    <t>Qera salle zyra</t>
  </si>
  <si>
    <t>Shpenzime honorare</t>
  </si>
  <si>
    <t>Shpenz. për të tjera material.e shërb.operative</t>
  </si>
  <si>
    <t>D R E J T O R I</t>
  </si>
  <si>
    <t>AVNI MESHI</t>
  </si>
  <si>
    <t>AGJENCIA  E AKREDITIMIT TE ARSIMIT TE LARTE</t>
  </si>
  <si>
    <t>000/lekë</t>
  </si>
  <si>
    <t xml:space="preserve">Burimi I Financimit </t>
  </si>
  <si>
    <t>Buxheti I Shtetit</t>
  </si>
  <si>
    <t>Kontratë/blerje e vogël</t>
  </si>
  <si>
    <t>Koha e zhvillimit të procedurës</t>
  </si>
  <si>
    <t>VKM/kontratë</t>
  </si>
  <si>
    <t>viti 2010</t>
  </si>
  <si>
    <t xml:space="preserve">Shërbime të tjera (pastrimi, etj.) </t>
  </si>
  <si>
    <t>Shpenz.mirëmbajtjen e mjeteve të transportit</t>
  </si>
  <si>
    <t>Totali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</si>
</sst>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6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0" xfId="0" applyFont="1" applyFill="1" applyBorder="1"/>
    <xf numFmtId="3" fontId="3" fillId="0" borderId="1" xfId="0" applyNumberFormat="1" applyFont="1" applyBorder="1"/>
    <xf numFmtId="3" fontId="4" fillId="0" borderId="1" xfId="0" applyNumberFormat="1" applyFont="1" applyBorder="1"/>
    <xf numFmtId="0" fontId="5" fillId="0" borderId="5" xfId="0" applyFont="1" applyBorder="1"/>
    <xf numFmtId="0" fontId="5" fillId="0" borderId="1" xfId="0" applyFont="1" applyBorder="1"/>
    <xf numFmtId="3" fontId="5" fillId="0" borderId="1" xfId="0" applyNumberFormat="1" applyFont="1" applyBorder="1"/>
    <xf numFmtId="0" fontId="3" fillId="2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3" fontId="6" fillId="0" borderId="3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M21" sqref="M21:N21"/>
    </sheetView>
  </sheetViews>
  <sheetFormatPr defaultRowHeight="15"/>
  <cols>
    <col min="2" max="2" width="35.5703125" customWidth="1"/>
    <col min="3" max="3" width="11.140625" customWidth="1"/>
    <col min="4" max="4" width="9.7109375" customWidth="1"/>
    <col min="5" max="5" width="8.5703125" customWidth="1"/>
    <col min="6" max="6" width="10.7109375" customWidth="1"/>
    <col min="7" max="7" width="12" customWidth="1"/>
    <col min="8" max="8" width="15.42578125" customWidth="1"/>
  </cols>
  <sheetData>
    <row r="1" spans="1:9" ht="21" customHeight="1">
      <c r="A1" s="1" t="s">
        <v>36</v>
      </c>
      <c r="B1" s="1"/>
      <c r="C1" s="1"/>
      <c r="F1" s="1"/>
      <c r="G1" s="1" t="s">
        <v>43</v>
      </c>
      <c r="I1" s="2">
        <v>1</v>
      </c>
    </row>
    <row r="2" spans="1:9" ht="15.75" customHeight="1" thickBot="1">
      <c r="A2" s="1" t="s">
        <v>17</v>
      </c>
      <c r="B2" s="1"/>
      <c r="C2" s="1"/>
      <c r="D2" s="1"/>
      <c r="F2" t="s">
        <v>37</v>
      </c>
    </row>
    <row r="3" spans="1:9" ht="15.75" thickBot="1">
      <c r="A3" s="30" t="s">
        <v>20</v>
      </c>
      <c r="B3" s="30" t="s">
        <v>21</v>
      </c>
      <c r="C3" s="33" t="s">
        <v>18</v>
      </c>
      <c r="D3" s="34"/>
      <c r="E3" s="33" t="s">
        <v>19</v>
      </c>
      <c r="F3" s="34"/>
      <c r="G3" s="24" t="s">
        <v>38</v>
      </c>
      <c r="H3" s="24" t="s">
        <v>0</v>
      </c>
      <c r="I3" s="27" t="s">
        <v>41</v>
      </c>
    </row>
    <row r="4" spans="1:9" ht="15" customHeight="1">
      <c r="A4" s="32"/>
      <c r="B4" s="32"/>
      <c r="C4" s="24" t="s">
        <v>22</v>
      </c>
      <c r="D4" s="24" t="s">
        <v>23</v>
      </c>
      <c r="E4" s="30" t="s">
        <v>22</v>
      </c>
      <c r="F4" s="30" t="s">
        <v>23</v>
      </c>
      <c r="G4" s="25"/>
      <c r="H4" s="25"/>
      <c r="I4" s="28"/>
    </row>
    <row r="5" spans="1:9" ht="8.25" customHeight="1" thickBot="1">
      <c r="A5" s="31"/>
      <c r="B5" s="31"/>
      <c r="C5" s="26"/>
      <c r="D5" s="26"/>
      <c r="E5" s="31"/>
      <c r="F5" s="31"/>
      <c r="G5" s="26"/>
      <c r="H5" s="26"/>
      <c r="I5" s="29"/>
    </row>
    <row r="6" spans="1:9" ht="12" customHeight="1">
      <c r="A6" s="17">
        <v>6020</v>
      </c>
      <c r="B6" s="18" t="s">
        <v>24</v>
      </c>
      <c r="C6" s="19">
        <v>0</v>
      </c>
      <c r="D6" s="19">
        <f>D7+D8+D9+D10+D11</f>
        <v>594.78800000000001</v>
      </c>
      <c r="E6" s="19"/>
      <c r="F6" s="19">
        <f>F7+F8+F9+F10+F11</f>
        <v>441.72399999999999</v>
      </c>
      <c r="G6" s="3"/>
      <c r="H6" s="3"/>
      <c r="I6" s="4"/>
    </row>
    <row r="7" spans="1:9" ht="12" customHeight="1">
      <c r="A7" s="13">
        <v>6020100</v>
      </c>
      <c r="B7" s="14" t="s">
        <v>1</v>
      </c>
      <c r="C7" s="11"/>
      <c r="D7" s="15">
        <f>250000/1000</f>
        <v>250</v>
      </c>
      <c r="E7" s="11"/>
      <c r="F7" s="15">
        <f>218580/1000</f>
        <v>218.58</v>
      </c>
      <c r="G7" s="5" t="s">
        <v>39</v>
      </c>
      <c r="H7" s="5" t="s">
        <v>7</v>
      </c>
      <c r="I7" s="6" t="s">
        <v>2</v>
      </c>
    </row>
    <row r="8" spans="1:9" ht="12" customHeight="1">
      <c r="A8" s="13">
        <v>6020200</v>
      </c>
      <c r="B8" s="14" t="s">
        <v>25</v>
      </c>
      <c r="C8" s="11"/>
      <c r="D8" s="15">
        <f>39788/1000</f>
        <v>39.787999999999997</v>
      </c>
      <c r="E8" s="11"/>
      <c r="F8" s="15">
        <f>28580/1000</f>
        <v>28.58</v>
      </c>
      <c r="G8" s="5"/>
      <c r="H8" s="5"/>
      <c r="I8" s="6"/>
    </row>
    <row r="9" spans="1:9" ht="12" customHeight="1">
      <c r="A9" s="14">
        <v>6020300</v>
      </c>
      <c r="B9" s="14" t="s">
        <v>26</v>
      </c>
      <c r="C9" s="11"/>
      <c r="D9" s="15">
        <f>200000/1000</f>
        <v>200</v>
      </c>
      <c r="E9" s="11"/>
      <c r="F9" s="15">
        <f>188850/1000</f>
        <v>188.85</v>
      </c>
      <c r="G9" s="5" t="s">
        <v>39</v>
      </c>
      <c r="H9" s="5" t="s">
        <v>7</v>
      </c>
      <c r="I9" s="6" t="s">
        <v>2</v>
      </c>
    </row>
    <row r="10" spans="1:9" ht="12" customHeight="1">
      <c r="A10" s="14">
        <v>6020500</v>
      </c>
      <c r="B10" s="14" t="s">
        <v>3</v>
      </c>
      <c r="C10" s="11"/>
      <c r="D10" s="15">
        <f>5000/1000</f>
        <v>5</v>
      </c>
      <c r="E10" s="11"/>
      <c r="F10" s="15">
        <f>2500/1000</f>
        <v>2.5</v>
      </c>
      <c r="G10" s="5" t="s">
        <v>39</v>
      </c>
      <c r="H10" s="5" t="s">
        <v>7</v>
      </c>
      <c r="I10" s="6" t="s">
        <v>2</v>
      </c>
    </row>
    <row r="11" spans="1:9" ht="12" customHeight="1">
      <c r="A11" s="14">
        <v>6020900</v>
      </c>
      <c r="B11" s="14" t="s">
        <v>27</v>
      </c>
      <c r="C11" s="11"/>
      <c r="D11" s="15">
        <f>100000/1000</f>
        <v>100</v>
      </c>
      <c r="E11" s="11"/>
      <c r="F11" s="15">
        <f>3214/1000</f>
        <v>3.214</v>
      </c>
      <c r="G11" s="5"/>
      <c r="H11" s="5"/>
      <c r="I11" s="6"/>
    </row>
    <row r="12" spans="1:9" ht="12" customHeight="1">
      <c r="A12" s="22">
        <v>6021</v>
      </c>
      <c r="B12" s="22" t="s">
        <v>9</v>
      </c>
      <c r="C12" s="23"/>
      <c r="D12" s="23">
        <f>D13+D14</f>
        <v>30</v>
      </c>
      <c r="E12" s="23"/>
      <c r="F12" s="23">
        <f>F13+F14</f>
        <v>28</v>
      </c>
      <c r="G12" s="5"/>
      <c r="H12" s="5"/>
      <c r="I12" s="6"/>
    </row>
    <row r="13" spans="1:9" ht="12" customHeight="1">
      <c r="A13" s="5">
        <v>6021007</v>
      </c>
      <c r="B13" s="5" t="s">
        <v>10</v>
      </c>
      <c r="C13" s="11"/>
      <c r="D13" s="15">
        <f>30000/1000</f>
        <v>30</v>
      </c>
      <c r="E13" s="11"/>
      <c r="F13" s="15">
        <f>28000/1000</f>
        <v>28</v>
      </c>
      <c r="G13" s="5"/>
      <c r="H13" s="5"/>
      <c r="I13" s="6"/>
    </row>
    <row r="14" spans="1:9" ht="12" customHeight="1">
      <c r="A14" s="5"/>
      <c r="B14" s="5"/>
      <c r="C14" s="11"/>
      <c r="D14" s="11"/>
      <c r="E14" s="11"/>
      <c r="F14" s="11"/>
      <c r="G14" s="5"/>
      <c r="H14" s="5"/>
      <c r="I14" s="6"/>
    </row>
    <row r="15" spans="1:9" ht="12" customHeight="1">
      <c r="A15" s="22">
        <v>6022</v>
      </c>
      <c r="B15" s="22" t="s">
        <v>4</v>
      </c>
      <c r="C15" s="23"/>
      <c r="D15" s="23">
        <f>D16+D17+D18+D19+D20+D21</f>
        <v>3442</v>
      </c>
      <c r="E15" s="23"/>
      <c r="F15" s="23">
        <f>F16+F17+F18+F19+F20+F21</f>
        <v>2926.4805000000001</v>
      </c>
      <c r="G15" s="5"/>
      <c r="H15" s="5"/>
      <c r="I15" s="6"/>
    </row>
    <row r="16" spans="1:9" ht="12" customHeight="1">
      <c r="A16" s="14">
        <v>6022001</v>
      </c>
      <c r="B16" s="14" t="s">
        <v>11</v>
      </c>
      <c r="C16" s="11"/>
      <c r="D16" s="15">
        <f>2010000/1000</f>
        <v>2010</v>
      </c>
      <c r="E16" s="11"/>
      <c r="F16" s="15">
        <f>1582223.5/1000</f>
        <v>1582.2235000000001</v>
      </c>
      <c r="G16" s="5" t="s">
        <v>39</v>
      </c>
      <c r="H16" s="5" t="s">
        <v>8</v>
      </c>
      <c r="I16" s="6" t="s">
        <v>2</v>
      </c>
    </row>
    <row r="17" spans="1:9" ht="12" customHeight="1">
      <c r="A17" s="14">
        <v>6022003</v>
      </c>
      <c r="B17" s="14" t="s">
        <v>12</v>
      </c>
      <c r="C17" s="11"/>
      <c r="D17" s="15">
        <f>812000/1000</f>
        <v>812</v>
      </c>
      <c r="E17" s="11"/>
      <c r="F17" s="15">
        <f>792050/1000</f>
        <v>792.05</v>
      </c>
      <c r="G17" s="5" t="s">
        <v>39</v>
      </c>
      <c r="H17" s="5" t="s">
        <v>40</v>
      </c>
      <c r="I17" s="6" t="s">
        <v>2</v>
      </c>
    </row>
    <row r="18" spans="1:9" ht="12" customHeight="1">
      <c r="A18" s="14">
        <v>6022004</v>
      </c>
      <c r="B18" s="14" t="s">
        <v>13</v>
      </c>
      <c r="C18" s="11"/>
      <c r="D18" s="15">
        <f>50000/1000</f>
        <v>50</v>
      </c>
      <c r="E18" s="11"/>
      <c r="F18" s="15">
        <f>40926/1000</f>
        <v>40.926000000000002</v>
      </c>
      <c r="G18" s="5" t="s">
        <v>39</v>
      </c>
      <c r="H18" s="5" t="s">
        <v>7</v>
      </c>
      <c r="I18" s="6" t="s">
        <v>2</v>
      </c>
    </row>
    <row r="19" spans="1:9" ht="12" customHeight="1">
      <c r="A19" s="14">
        <v>6022007</v>
      </c>
      <c r="B19" s="14" t="s">
        <v>14</v>
      </c>
      <c r="C19" s="11"/>
      <c r="D19" s="15">
        <f>30000/1000</f>
        <v>30</v>
      </c>
      <c r="E19" s="11"/>
      <c r="F19" s="15">
        <f>14284/1000</f>
        <v>14.284000000000001</v>
      </c>
      <c r="G19" s="5" t="s">
        <v>39</v>
      </c>
      <c r="H19" s="5" t="s">
        <v>7</v>
      </c>
      <c r="I19" s="6" t="s">
        <v>2</v>
      </c>
    </row>
    <row r="20" spans="1:9" ht="12" customHeight="1">
      <c r="A20" s="14">
        <v>6022099</v>
      </c>
      <c r="B20" s="14" t="s">
        <v>44</v>
      </c>
      <c r="C20" s="11"/>
      <c r="D20" s="15">
        <f>60000/1000</f>
        <v>60</v>
      </c>
      <c r="E20" s="11"/>
      <c r="F20" s="15">
        <f>59584/1000</f>
        <v>59.584000000000003</v>
      </c>
      <c r="G20" s="5" t="s">
        <v>39</v>
      </c>
      <c r="H20" s="5" t="s">
        <v>7</v>
      </c>
      <c r="I20" s="6" t="s">
        <v>2</v>
      </c>
    </row>
    <row r="21" spans="1:9" ht="12" customHeight="1">
      <c r="A21" s="14">
        <v>6022010</v>
      </c>
      <c r="B21" s="14" t="s">
        <v>15</v>
      </c>
      <c r="C21" s="11"/>
      <c r="D21" s="15">
        <f>480000/1000</f>
        <v>480</v>
      </c>
      <c r="E21" s="11"/>
      <c r="F21" s="15">
        <f>437413/1000</f>
        <v>437.41300000000001</v>
      </c>
      <c r="G21" s="5" t="s">
        <v>39</v>
      </c>
      <c r="H21" s="5" t="s">
        <v>7</v>
      </c>
      <c r="I21" s="6" t="s">
        <v>2</v>
      </c>
    </row>
    <row r="22" spans="1:9" ht="12" customHeight="1">
      <c r="A22" s="22">
        <v>6023</v>
      </c>
      <c r="B22" s="22" t="s">
        <v>5</v>
      </c>
      <c r="C22" s="23"/>
      <c r="D22" s="23">
        <f>D23</f>
        <v>350</v>
      </c>
      <c r="E22" s="23"/>
      <c r="F22" s="23">
        <f>F23</f>
        <v>330</v>
      </c>
      <c r="G22" s="22"/>
      <c r="H22" s="5"/>
      <c r="I22" s="6"/>
    </row>
    <row r="23" spans="1:9" ht="12" customHeight="1">
      <c r="A23" s="5">
        <v>6023100</v>
      </c>
      <c r="B23" s="5" t="s">
        <v>16</v>
      </c>
      <c r="C23" s="11"/>
      <c r="D23" s="11">
        <f>350000/1000</f>
        <v>350</v>
      </c>
      <c r="E23" s="11"/>
      <c r="F23" s="15">
        <f>330000/1000</f>
        <v>330</v>
      </c>
      <c r="G23" s="5" t="s">
        <v>39</v>
      </c>
      <c r="H23" s="5" t="s">
        <v>7</v>
      </c>
      <c r="I23" s="6" t="s">
        <v>2</v>
      </c>
    </row>
    <row r="24" spans="1:9" ht="12" customHeight="1">
      <c r="A24" s="22">
        <v>6025</v>
      </c>
      <c r="B24" s="22" t="s">
        <v>28</v>
      </c>
      <c r="C24" s="23"/>
      <c r="D24" s="23">
        <f>D25+D26</f>
        <v>50</v>
      </c>
      <c r="E24" s="23"/>
      <c r="F24" s="23">
        <f>F25+F26</f>
        <v>17.146000000000001</v>
      </c>
      <c r="G24" s="5"/>
      <c r="H24" s="5"/>
      <c r="I24" s="6"/>
    </row>
    <row r="25" spans="1:9" ht="12" customHeight="1">
      <c r="A25" s="14">
        <v>60256</v>
      </c>
      <c r="B25" s="14" t="s">
        <v>45</v>
      </c>
      <c r="C25" s="11"/>
      <c r="D25" s="15">
        <f>30000/1000</f>
        <v>30</v>
      </c>
      <c r="E25" s="11"/>
      <c r="F25" s="15">
        <v>0</v>
      </c>
      <c r="G25" s="5" t="s">
        <v>39</v>
      </c>
      <c r="H25" s="5" t="s">
        <v>7</v>
      </c>
      <c r="I25" s="6" t="s">
        <v>2</v>
      </c>
    </row>
    <row r="26" spans="1:9" ht="12" customHeight="1">
      <c r="A26" s="14">
        <v>60258</v>
      </c>
      <c r="B26" s="14" t="s">
        <v>29</v>
      </c>
      <c r="C26" s="11"/>
      <c r="D26" s="15">
        <f>20000/1000</f>
        <v>20</v>
      </c>
      <c r="E26" s="11"/>
      <c r="F26" s="15">
        <f>17146/1000</f>
        <v>17.146000000000001</v>
      </c>
      <c r="G26" s="5" t="s">
        <v>39</v>
      </c>
      <c r="H26" s="5" t="s">
        <v>7</v>
      </c>
      <c r="I26" s="6" t="s">
        <v>2</v>
      </c>
    </row>
    <row r="27" spans="1:9" ht="12" customHeight="1">
      <c r="A27" s="22">
        <v>6026</v>
      </c>
      <c r="B27" s="22" t="s">
        <v>30</v>
      </c>
      <c r="C27" s="23"/>
      <c r="D27" s="23">
        <f>D28</f>
        <v>1850</v>
      </c>
      <c r="E27" s="23"/>
      <c r="F27" s="23">
        <f>F28</f>
        <v>1807.741</v>
      </c>
      <c r="G27" s="5"/>
      <c r="H27" s="5"/>
      <c r="I27" s="6"/>
    </row>
    <row r="28" spans="1:9" ht="12" customHeight="1">
      <c r="A28" s="5">
        <v>60261</v>
      </c>
      <c r="B28" s="5" t="s">
        <v>31</v>
      </c>
      <c r="C28" s="11"/>
      <c r="D28" s="15">
        <f>1850000/1000</f>
        <v>1850</v>
      </c>
      <c r="E28" s="11"/>
      <c r="F28" s="15">
        <f>1807741/1000</f>
        <v>1807.741</v>
      </c>
      <c r="G28" s="5" t="s">
        <v>39</v>
      </c>
      <c r="H28" s="5" t="s">
        <v>42</v>
      </c>
      <c r="I28" s="6" t="s">
        <v>2</v>
      </c>
    </row>
    <row r="29" spans="1:9" ht="12" customHeight="1">
      <c r="A29" s="22">
        <v>6029</v>
      </c>
      <c r="B29" s="22" t="s">
        <v>6</v>
      </c>
      <c r="C29" s="23"/>
      <c r="D29" s="23">
        <f>D30+D31</f>
        <v>6073</v>
      </c>
      <c r="E29" s="23"/>
      <c r="F29" s="23">
        <f>F30+F31</f>
        <v>5604.6</v>
      </c>
      <c r="G29" s="5"/>
      <c r="H29" s="5"/>
      <c r="I29" s="6"/>
    </row>
    <row r="30" spans="1:9" ht="12" customHeight="1">
      <c r="A30" s="13">
        <v>6029005</v>
      </c>
      <c r="B30" s="14" t="s">
        <v>32</v>
      </c>
      <c r="C30" s="12"/>
      <c r="D30" s="15">
        <f>6000000/1000</f>
        <v>6000</v>
      </c>
      <c r="E30" s="12"/>
      <c r="F30" s="15">
        <f>5580670/1000</f>
        <v>5580.67</v>
      </c>
      <c r="G30" s="7"/>
      <c r="H30" s="7" t="s">
        <v>42</v>
      </c>
      <c r="I30" s="9"/>
    </row>
    <row r="31" spans="1:9" ht="12" customHeight="1">
      <c r="A31" s="13">
        <v>6029099</v>
      </c>
      <c r="B31" s="14" t="s">
        <v>33</v>
      </c>
      <c r="C31" s="12"/>
      <c r="D31" s="15">
        <f>73000/1000</f>
        <v>73</v>
      </c>
      <c r="E31" s="12"/>
      <c r="F31" s="15">
        <f>23930/1000</f>
        <v>23.93</v>
      </c>
      <c r="G31" s="5" t="s">
        <v>39</v>
      </c>
      <c r="H31" s="5" t="s">
        <v>7</v>
      </c>
      <c r="I31" s="6" t="s">
        <v>2</v>
      </c>
    </row>
    <row r="32" spans="1:9" ht="12" customHeight="1">
      <c r="A32" s="8"/>
      <c r="B32" s="7"/>
      <c r="C32" s="12"/>
      <c r="D32" s="12"/>
      <c r="E32" s="12"/>
      <c r="F32" s="12">
        <v>0</v>
      </c>
      <c r="G32" s="7"/>
      <c r="H32" s="7"/>
      <c r="I32" s="9"/>
    </row>
    <row r="33" spans="1:9" ht="19.5" customHeight="1">
      <c r="A33" s="20"/>
      <c r="B33" s="20" t="s">
        <v>46</v>
      </c>
      <c r="C33" s="21"/>
      <c r="D33" s="21">
        <f>D29+D27+D24+D22+D15+D12+D6</f>
        <v>12389.788</v>
      </c>
      <c r="E33" s="21"/>
      <c r="F33" s="21">
        <f>F29+F27+F24+F22+F15+F12+F6</f>
        <v>11155.691500000001</v>
      </c>
      <c r="G33" s="16"/>
      <c r="H33" s="16"/>
      <c r="I33" s="16"/>
    </row>
    <row r="34" spans="1:9" ht="12" customHeight="1">
      <c r="A34" s="10"/>
      <c r="D34" s="10"/>
      <c r="H34" s="1" t="s">
        <v>34</v>
      </c>
    </row>
    <row r="35" spans="1:9" ht="12" customHeight="1">
      <c r="H35" s="1" t="s">
        <v>35</v>
      </c>
    </row>
  </sheetData>
  <mergeCells count="11">
    <mergeCell ref="B3:B5"/>
    <mergeCell ref="A3:A5"/>
    <mergeCell ref="C3:D3"/>
    <mergeCell ref="E3:F3"/>
    <mergeCell ref="G3:G5"/>
    <mergeCell ref="H3:H5"/>
    <mergeCell ref="I3:I5"/>
    <mergeCell ref="C4:C5"/>
    <mergeCell ref="D4:D5"/>
    <mergeCell ref="E4:E5"/>
    <mergeCell ref="F4:F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Realizim. regj.prok.publik.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2017-10-09T10:22:57Z</dcterms:modified>
</cp:coreProperties>
</file>